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CP\6- ACCORD CADRE ET MS- groupement\DECHETS- COLLECTE_ DASRI DID\2-147-2025 DID&amp;DASRI 2026-2020\I PREPA\I 2 DCE\1-doc de travail\V1\"/>
    </mc:Choice>
  </mc:AlternateContent>
  <xr:revisionPtr revIDLastSave="0" documentId="13_ncr:1_{3CBE55CD-7CF3-4662-AE42-13457302A0DA}" xr6:coauthVersionLast="36" xr6:coauthVersionMax="47" xr10:uidLastSave="{00000000-0000-0000-0000-000000000000}"/>
  <bookViews>
    <workbookView xWindow="-120" yWindow="-120" windowWidth="29040" windowHeight="15720" tabRatio="515" activeTab="1" xr2:uid="{00000000-000D-0000-FFFF-FFFF00000000}"/>
  </bookViews>
  <sheets>
    <sheet name="LOT N°1 - Chimiques " sheetId="9" r:id="rId1"/>
    <sheet name="LOT N°2 - DASRI" sheetId="10" r:id="rId2"/>
  </sheets>
  <definedNames>
    <definedName name="_xlnm.Print_Area" localSheetId="0">'LOT N°1 - Chimiques '!$A$1:$F$48</definedName>
    <definedName name="_xlnm.Print_Area" localSheetId="1">'LOT N°2 - DASRI'!$A$1:$F$28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4" i="10" l="1"/>
  <c r="F21" i="10"/>
  <c r="F12" i="10"/>
  <c r="D23" i="10"/>
  <c r="D16" i="10"/>
  <c r="D17" i="10"/>
  <c r="D18" i="10"/>
  <c r="D19" i="10"/>
  <c r="D20" i="10"/>
  <c r="D15" i="10"/>
  <c r="D6" i="10"/>
  <c r="D7" i="10"/>
  <c r="D8" i="10"/>
  <c r="D9" i="10"/>
  <c r="D10" i="10"/>
  <c r="D11" i="10"/>
  <c r="D5" i="10"/>
  <c r="F5" i="10" s="1"/>
  <c r="F41" i="9"/>
  <c r="F46" i="9"/>
  <c r="F43" i="9"/>
  <c r="D45" i="9"/>
  <c r="D43" i="9"/>
  <c r="D40" i="9"/>
  <c r="D39" i="9"/>
  <c r="D37" i="9"/>
  <c r="D36" i="9"/>
  <c r="D33" i="9"/>
  <c r="D34" i="9"/>
  <c r="D32" i="9"/>
  <c r="F30" i="9" l="1"/>
  <c r="D30" i="9"/>
  <c r="D27" i="9"/>
  <c r="D28" i="9"/>
  <c r="F23" i="9"/>
  <c r="D26" i="9"/>
  <c r="F21" i="9"/>
  <c r="D22" i="9"/>
  <c r="D21" i="9"/>
  <c r="F19" i="9"/>
  <c r="D15" i="9"/>
  <c r="D16" i="9"/>
  <c r="D17" i="9"/>
  <c r="D18" i="9"/>
  <c r="D14" i="9"/>
  <c r="D6" i="9"/>
  <c r="F6" i="9" s="1"/>
  <c r="D7" i="9"/>
  <c r="D8" i="9"/>
  <c r="D9" i="9"/>
  <c r="D10" i="9"/>
  <c r="D11" i="9"/>
  <c r="D12" i="9"/>
  <c r="D5" i="9"/>
  <c r="F5" i="9" l="1"/>
  <c r="F10" i="9" l="1"/>
  <c r="F23" i="10"/>
  <c r="F16" i="10"/>
  <c r="F17" i="10"/>
  <c r="F18" i="10"/>
  <c r="F19" i="10"/>
  <c r="F20" i="10"/>
  <c r="F15" i="10"/>
  <c r="F45" i="9" l="1"/>
  <c r="F11" i="10" l="1"/>
  <c r="F10" i="10"/>
  <c r="F9" i="10"/>
  <c r="F8" i="10"/>
  <c r="F7" i="10"/>
  <c r="F6" i="10"/>
  <c r="F40" i="9" l="1"/>
  <c r="F39" i="9"/>
  <c r="F37" i="9"/>
  <c r="F36" i="9"/>
  <c r="F33" i="9"/>
  <c r="F34" i="9"/>
  <c r="F32" i="9"/>
  <c r="F27" i="9"/>
  <c r="F28" i="9"/>
  <c r="F26" i="9"/>
  <c r="F22" i="9"/>
  <c r="F15" i="9"/>
  <c r="F16" i="9"/>
  <c r="F17" i="9"/>
  <c r="F18" i="9"/>
  <c r="F14" i="9"/>
  <c r="F9" i="9"/>
  <c r="F7" i="9" l="1"/>
  <c r="F8" i="9"/>
  <c r="F11" i="9"/>
  <c r="F12" i="9"/>
</calcChain>
</file>

<file path=xl/sharedStrings.xml><?xml version="1.0" encoding="utf-8"?>
<sst xmlns="http://schemas.openxmlformats.org/spreadsheetml/2006/main" count="130" uniqueCount="96">
  <si>
    <t>Unité</t>
  </si>
  <si>
    <t>Fournitures de contenants homologués</t>
  </si>
  <si>
    <t>Valorisation / Traitement</t>
  </si>
  <si>
    <t>kg</t>
  </si>
  <si>
    <t>carton</t>
  </si>
  <si>
    <t>tonnelet</t>
  </si>
  <si>
    <t>enlèvement</t>
  </si>
  <si>
    <t>Acides concentrée ou mélange d'acides minéraux ou organiques pH &lt; 5</t>
  </si>
  <si>
    <t>Bases concentrée ou mélange de bases minérales ou organiques pH &gt; 8</t>
  </si>
  <si>
    <t>Phase aqueuses (PH =6, PH=7)</t>
  </si>
  <si>
    <r>
      <t xml:space="preserve">Prestation chimiste : </t>
    </r>
    <r>
      <rPr>
        <sz val="10"/>
        <rFont val="Arial"/>
        <family val="2"/>
      </rPr>
      <t>Contrôle des produits et aide au respect de la conformité reglementaire vis-à-vis de l'ADR</t>
    </r>
  </si>
  <si>
    <t xml:space="preserve">Prestation chimiste </t>
  </si>
  <si>
    <t>bidon blanc 10 L</t>
  </si>
  <si>
    <t>bidon blanc 5 L</t>
  </si>
  <si>
    <t>bidon blanc 20 L</t>
  </si>
  <si>
    <t>seau blanc 30 L</t>
  </si>
  <si>
    <t>seau</t>
  </si>
  <si>
    <t xml:space="preserve">Mélanges de solvants </t>
  </si>
  <si>
    <t>bidon</t>
  </si>
  <si>
    <t>Forfait Poids Total Collecté &gt; 800 Kg</t>
  </si>
  <si>
    <t>bidon blancs 2,5 L</t>
  </si>
  <si>
    <t>Forfait Poids Total Collecté &lt; 800 Kg</t>
  </si>
  <si>
    <t>Enlèvement : Collecte et Transport</t>
  </si>
  <si>
    <t>Effluents liquides de laboratoires &gt; 5L</t>
  </si>
  <si>
    <t>Déchets solides contaminés par des produits chimiques</t>
  </si>
  <si>
    <r>
      <rPr>
        <b/>
        <sz val="10"/>
        <rFont val="Arial"/>
        <family val="2"/>
      </rPr>
      <t>Catégorie 1</t>
    </r>
    <r>
      <rPr>
        <sz val="10"/>
        <rFont val="Arial"/>
        <family val="2"/>
      </rPr>
      <t xml:space="preserve"> :  Poudres et petit flaconnage de produits non réactifs (cf liste non exhaustive CCTP)</t>
    </r>
  </si>
  <si>
    <r>
      <rPr>
        <b/>
        <sz val="10"/>
        <rFont val="Arial"/>
        <family val="2"/>
      </rPr>
      <t>Catégorie 2</t>
    </r>
    <r>
      <rPr>
        <sz val="10"/>
        <rFont val="Arial"/>
        <family val="2"/>
      </rPr>
      <t xml:space="preserve"> : Produits dangereux (cf liste non exhaustive CCTP)</t>
    </r>
  </si>
  <si>
    <r>
      <rPr>
        <b/>
        <sz val="10"/>
        <rFont val="Arial"/>
        <family val="2"/>
      </rPr>
      <t xml:space="preserve">Catégorie 3 </t>
    </r>
    <r>
      <rPr>
        <sz val="10"/>
        <rFont val="Arial"/>
        <family val="2"/>
      </rPr>
      <t>: Produits très dangereux dont CMR et métaux lourds (cf liste non exhaustive CCTP)</t>
    </r>
  </si>
  <si>
    <t>Déchets chimiques liquides ou solides &lt; 5 L</t>
  </si>
  <si>
    <t>Déchets contaminés par des produits chimiques : verrerie, vêtements jetables,emballages,  chiffons, gants, …</t>
  </si>
  <si>
    <t>1/2 journée</t>
  </si>
  <si>
    <t>LOT N°1 : DECHETS CHIMIQUES (BPU)</t>
  </si>
  <si>
    <t>Matériel souillé : réfrigérateur, congelateurs, sorbonnes, filtres à charbon des ETRAFF, ….</t>
  </si>
  <si>
    <t>Mélange de solvants (90% solvants halogénés, soufrés phosphorés et 10% autres solvants)</t>
  </si>
  <si>
    <t>carton de 50 litres</t>
  </si>
  <si>
    <t xml:space="preserve">tonnelet noir  30 litres </t>
  </si>
  <si>
    <t>* pour le site de GMP pratique de l'échange d'un contenair 1000 L plein par un vide.</t>
  </si>
  <si>
    <t>Déchets dangereux diffus*</t>
  </si>
  <si>
    <t>Huiles minérales noires, huile de moteur, huile de vidange</t>
  </si>
  <si>
    <t>Autres huiles non recyclables</t>
  </si>
  <si>
    <t>forfait location et enlèvement benne fermée 7 m3</t>
  </si>
  <si>
    <t>annuel</t>
  </si>
  <si>
    <t>semaine</t>
  </si>
  <si>
    <t>forfait location et enlèvement benne fermée 10 m3</t>
  </si>
  <si>
    <t>forfait location et enlèvement benne ouverte 7 m3</t>
  </si>
  <si>
    <t>forfait location et enlèvement benne ouverte 10 m3</t>
  </si>
  <si>
    <t>Prix € TTC devis</t>
  </si>
  <si>
    <t xml:space="preserve">Manutention : </t>
  </si>
  <si>
    <t xml:space="preserve">Coût horaire dune personne </t>
  </si>
  <si>
    <t xml:space="preserve">Prix HT/ unité </t>
  </si>
  <si>
    <t>Prix TTC /unité</t>
  </si>
  <si>
    <t>Mise à disposition de benne pour enlèvement produits chimiques et matériel contaminées</t>
  </si>
  <si>
    <t>Taux de TVA</t>
  </si>
  <si>
    <r>
      <t xml:space="preserve">LOT 1 - Annexe 1A de l'Acte d'Engagement -AE : </t>
    </r>
    <r>
      <rPr>
        <b/>
        <u/>
        <sz val="10"/>
        <rFont val="Verdana"/>
        <family val="2"/>
      </rPr>
      <t>Bordereau des Prix Unitaires (BPU)</t>
    </r>
    <r>
      <rPr>
        <b/>
        <sz val="10"/>
        <rFont val="Verdana"/>
        <family val="2"/>
      </rPr>
      <t xml:space="preserve">
</t>
    </r>
    <r>
      <rPr>
        <i/>
        <sz val="9"/>
        <color rgb="FF0000CC"/>
        <rFont val="Verdana"/>
        <family val="2"/>
      </rPr>
      <t>La partie "BPU" étant contractuelle.</t>
    </r>
  </si>
  <si>
    <r>
      <t xml:space="preserve">LOT 1 - Annexe 1A du Règlement de la Consultation -RC :
</t>
    </r>
    <r>
      <rPr>
        <b/>
        <u/>
        <sz val="10"/>
        <rFont val="Verdana"/>
        <family val="2"/>
      </rPr>
      <t>Devis Quantitatif Estimatif (D.Q.E.) annuel</t>
    </r>
    <r>
      <rPr>
        <b/>
        <sz val="10"/>
        <rFont val="Verdana"/>
        <family val="2"/>
      </rPr>
      <t xml:space="preserve">
</t>
    </r>
    <r>
      <rPr>
        <i/>
        <sz val="9"/>
        <color rgb="FF0000CC"/>
        <rFont val="Verdana"/>
        <family val="2"/>
      </rPr>
      <t>La partie "DQE" n'étant pas contractuelle.</t>
    </r>
  </si>
  <si>
    <t>LOT N°2 : DASRI (BPU)</t>
  </si>
  <si>
    <t>prix unitaire HT</t>
  </si>
  <si>
    <t>Prix unitaire TTC</t>
  </si>
  <si>
    <t>Quantité estimée</t>
  </si>
  <si>
    <t>boîte pour piquants 1 litre</t>
  </si>
  <si>
    <t>boîte</t>
  </si>
  <si>
    <t>boîte pour piquants 4 litres</t>
  </si>
  <si>
    <t>cartons 25 litres</t>
  </si>
  <si>
    <t>cartons 50 litres</t>
  </si>
  <si>
    <t>sacs jaunes 110 litres</t>
  </si>
  <si>
    <t>sac</t>
  </si>
  <si>
    <t>fût 30 litres</t>
  </si>
  <si>
    <t>fût</t>
  </si>
  <si>
    <t>fût 60 litres</t>
  </si>
  <si>
    <t>Collecte et transport</t>
  </si>
  <si>
    <t>GrV* grand récipient permettant d'amener les contenants sur la ligne d'incinération minimum 600 litres.
Par équivalence 1 GrV = 12 cartons de 50 litres ou 24 cartons 25 litres</t>
  </si>
  <si>
    <t xml:space="preserve">collecte , échange et transport </t>
  </si>
  <si>
    <t>Coût collecte et échange 1 GRV 
ou  12 cartons de 50 litres 
ou 24 cartons de 25 l</t>
  </si>
  <si>
    <t>Coût collecte 2 GRV</t>
  </si>
  <si>
    <t>Coût collecte 3 GRV</t>
  </si>
  <si>
    <t>Coût collecte 4 GRV</t>
  </si>
  <si>
    <t>Coût collecte 5 GRV</t>
  </si>
  <si>
    <t>Coût collecte 6 GRV</t>
  </si>
  <si>
    <t xml:space="preserve">Déchets biologiques </t>
  </si>
  <si>
    <t>tonnes</t>
  </si>
  <si>
    <t>* : mis à disposition par le titulaire du marché</t>
  </si>
  <si>
    <t>GrV grand récipient permettant d'amener les contenants sur la ligne d'incinération minimum 600 litres.
 P°ar équivalence 1 GrV = 12 cartons de 50 litres ou 24 cartons 25 litres</t>
  </si>
  <si>
    <r>
      <t xml:space="preserve">TOTAL sous-critère n° 1
</t>
    </r>
    <r>
      <rPr>
        <sz val="7"/>
        <rFont val="Arial"/>
        <family val="2"/>
      </rPr>
      <t>Montant total des « Fournitures de contenants homologués » et « Mise à disposition de benne pour enlèvement produits chimiques et matériel contaminées »</t>
    </r>
    <r>
      <rPr>
        <sz val="8"/>
        <rFont val="Arial"/>
        <family val="2"/>
      </rPr>
      <t>.</t>
    </r>
  </si>
  <si>
    <r>
      <t xml:space="preserve">TOTAL sous-critère n° 2
</t>
    </r>
    <r>
      <rPr>
        <sz val="7"/>
        <rFont val="Arial"/>
        <family val="2"/>
      </rPr>
      <t>Montant total prestations « Enlèvement : Collecte et Transport »</t>
    </r>
  </si>
  <si>
    <r>
      <t xml:space="preserve">TOTAL sous-critère n° 3
</t>
    </r>
    <r>
      <rPr>
        <sz val="7"/>
        <rFont val="Arial"/>
        <family val="2"/>
      </rPr>
      <t>Montant total des prestations « Valorisation / Traitement »</t>
    </r>
  </si>
  <si>
    <r>
      <t xml:space="preserve">TOTAL sous-critère n° 4
</t>
    </r>
    <r>
      <rPr>
        <sz val="7"/>
        <rFont val="Arial"/>
        <family val="2"/>
      </rPr>
      <t>Montant total de la « Prestation chimiste » et montant total de la prestation "manutention"</t>
    </r>
  </si>
  <si>
    <r>
      <t xml:space="preserve">TOTAL sous-critère n° 1
</t>
    </r>
    <r>
      <rPr>
        <sz val="7"/>
        <rFont val="Arial"/>
        <family val="2"/>
      </rPr>
      <t>Montant total des « Fournitures de contenants homologués »</t>
    </r>
  </si>
  <si>
    <r>
      <t xml:space="preserve">TOTAL sous-critère n° 2
</t>
    </r>
    <r>
      <rPr>
        <sz val="7"/>
        <rFont val="Arial"/>
        <family val="2"/>
      </rPr>
      <t>Montant total prestations « Collecte et Transport »</t>
    </r>
  </si>
  <si>
    <t>est le total des quantités estimées énumérées ci-dessous (colonne "E")</t>
  </si>
  <si>
    <r>
      <t xml:space="preserve">LOT 2 - Annexe 1B de l'Acte d'Engagement -AE :
</t>
    </r>
    <r>
      <rPr>
        <b/>
        <u/>
        <sz val="10"/>
        <rFont val="Verdana"/>
        <family val="2"/>
      </rPr>
      <t>Bordereau des Prix Unitaires (BPU)</t>
    </r>
    <r>
      <rPr>
        <b/>
        <sz val="10"/>
        <rFont val="Verdana"/>
        <family val="2"/>
      </rPr>
      <t xml:space="preserve">
</t>
    </r>
    <r>
      <rPr>
        <i/>
        <sz val="9"/>
        <color rgb="FF0000CC"/>
        <rFont val="Verdana"/>
        <family val="2"/>
      </rPr>
      <t>La partie "BPU" étant contractuelle.</t>
    </r>
  </si>
  <si>
    <r>
      <t xml:space="preserve">LOT 2 - Annexe 1B du Règlement de la Consultation -RC :
</t>
    </r>
    <r>
      <rPr>
        <b/>
        <u/>
        <sz val="10"/>
        <rFont val="Verdana"/>
        <family val="2"/>
      </rPr>
      <t>Devis Quantitatif Estimatif (D.Q.E.) annuel</t>
    </r>
    <r>
      <rPr>
        <b/>
        <sz val="10"/>
        <rFont val="Verdana"/>
        <family val="2"/>
      </rPr>
      <t xml:space="preserve">
</t>
    </r>
    <r>
      <rPr>
        <i/>
        <sz val="9"/>
        <color rgb="FF0000CC"/>
        <rFont val="Verdana"/>
        <family val="2"/>
      </rPr>
      <t>La partie "DQE" n'étant pas contractuelle.</t>
    </r>
  </si>
  <si>
    <t>seau blanc 10 L</t>
  </si>
  <si>
    <r>
      <rPr>
        <b/>
        <sz val="12"/>
        <rFont val="Verdana"/>
        <family val="2"/>
      </rPr>
      <t>AOO AMU147-2025 Collecte et traitement des Déchets Industriels Dangereux (DID) et d’Activité de Soin à Risques Infectieux (DASRI).</t>
    </r>
    <r>
      <rPr>
        <b/>
        <sz val="12"/>
        <color rgb="FF0000CC"/>
        <rFont val="Verdana"/>
        <family val="2"/>
      </rPr>
      <t xml:space="preserve">
</t>
    </r>
    <r>
      <rPr>
        <b/>
        <u/>
        <sz val="12"/>
        <color rgb="FF0000CC"/>
        <rFont val="Verdana"/>
        <family val="2"/>
      </rPr>
      <t>LOT 1 : Collecte et traitement Déchets industriel Dangereux (DID)</t>
    </r>
  </si>
  <si>
    <r>
      <rPr>
        <b/>
        <sz val="12"/>
        <rFont val="Verdana"/>
        <family val="2"/>
      </rPr>
      <t>AOO AMU147-2025 Collecte et traitement des Déchets Industriels Dangereux (DID) et d’Activité de Soin à Risques Infectieux (DASRI).</t>
    </r>
    <r>
      <rPr>
        <b/>
        <sz val="12"/>
        <color rgb="FF0000CC"/>
        <rFont val="Verdana"/>
        <family val="2"/>
      </rPr>
      <t xml:space="preserve">
</t>
    </r>
    <r>
      <rPr>
        <b/>
        <u/>
        <sz val="12"/>
        <color rgb="FF0000CC"/>
        <rFont val="Verdana"/>
        <family val="2"/>
      </rPr>
      <t>LOT 2 : Collecte et traitement des DASRI (Déchets d’Activité de Soin à Risque Infectieux)</t>
    </r>
  </si>
  <si>
    <t>(Si le taux de TVA n'est pas à 20%, la société pourra rectifier avec le taux approprié)</t>
  </si>
  <si>
    <r>
      <t xml:space="preserve">
</t>
    </r>
    <r>
      <rPr>
        <b/>
        <u/>
        <sz val="12"/>
        <color rgb="FFFF0000"/>
        <rFont val="Arial"/>
        <family val="2"/>
      </rPr>
      <t>Seules les cases en roses sont à compléter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</si>
</sst>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Verdana"/>
      <family val="2"/>
    </font>
    <font>
      <i/>
      <sz val="9"/>
      <color rgb="FF0000CC"/>
      <name val="Verdana"/>
      <family val="2"/>
    </font>
    <font>
      <b/>
      <sz val="12"/>
      <color rgb="FF0000CC"/>
      <name val="Verdana"/>
      <family val="2"/>
    </font>
    <font>
      <b/>
      <u/>
      <sz val="10"/>
      <name val="Verdana"/>
      <family val="2"/>
    </font>
    <font>
      <b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12"/>
      <color rgb="FF0000CC"/>
      <name val="Verdana"/>
      <family val="2"/>
    </font>
    <font>
      <b/>
      <sz val="12"/>
      <name val="Verdana"/>
      <family val="2"/>
    </font>
    <font>
      <b/>
      <u/>
      <sz val="11"/>
      <color rgb="FFFF0000"/>
      <name val="Calibri"/>
      <family val="2"/>
      <scheme val="minor"/>
    </font>
    <font>
      <b/>
      <u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bgColor theme="6" tint="0.59999389629810485"/>
      </patternFill>
    </fill>
    <fill>
      <patternFill patternType="lightDown">
        <bgColor theme="6" tint="0.59999389629810485"/>
      </patternFill>
    </fill>
    <fill>
      <patternFill patternType="lightUp">
        <bgColor theme="0" tint="-0.14996795556505021"/>
      </patternFill>
    </fill>
    <fill>
      <patternFill patternType="solid">
        <fgColor rgb="FFFFCCFF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49" fontId="1" fillId="3" borderId="0" xfId="0" applyNumberFormat="1" applyFont="1" applyFill="1" applyBorder="1" applyAlignment="1">
      <alignment horizontal="left" vertical="center" wrapText="1" indent="1"/>
    </xf>
    <xf numFmtId="3" fontId="1" fillId="0" borderId="0" xfId="0" applyNumberFormat="1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3" fontId="1" fillId="4" borderId="2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3" fontId="4" fillId="3" borderId="0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 applyAlignment="1">
      <alignment horizontal="left" vertical="center" wrapText="1" indent="1"/>
    </xf>
    <xf numFmtId="0" fontId="1" fillId="3" borderId="17" xfId="0" applyFont="1" applyFill="1" applyBorder="1" applyAlignment="1">
      <alignment horizontal="left" vertical="center" wrapText="1" indent="1"/>
    </xf>
    <xf numFmtId="49" fontId="4" fillId="4" borderId="21" xfId="0" applyNumberFormat="1" applyFont="1" applyFill="1" applyBorder="1" applyAlignment="1">
      <alignment horizontal="left" vertical="center" wrapText="1"/>
    </xf>
    <xf numFmtId="49" fontId="1" fillId="3" borderId="22" xfId="0" applyNumberFormat="1" applyFont="1" applyFill="1" applyBorder="1" applyAlignment="1">
      <alignment horizontal="left" vertical="center" wrapText="1" indent="1"/>
    </xf>
    <xf numFmtId="49" fontId="4" fillId="4" borderId="23" xfId="0" applyNumberFormat="1" applyFont="1" applyFill="1" applyBorder="1" applyAlignment="1">
      <alignment horizontal="left" vertical="center" wrapText="1"/>
    </xf>
    <xf numFmtId="49" fontId="1" fillId="3" borderId="21" xfId="0" applyNumberFormat="1" applyFont="1" applyFill="1" applyBorder="1" applyAlignment="1">
      <alignment horizontal="left" vertical="center" wrapText="1" indent="1"/>
    </xf>
    <xf numFmtId="49" fontId="1" fillId="3" borderId="7" xfId="0" applyNumberFormat="1" applyFont="1" applyFill="1" applyBorder="1" applyAlignment="1">
      <alignment horizontal="left" vertical="center" wrapText="1" indent="1"/>
    </xf>
    <xf numFmtId="49" fontId="1" fillId="3" borderId="20" xfId="0" applyNumberFormat="1" applyFont="1" applyFill="1" applyBorder="1" applyAlignment="1">
      <alignment horizontal="left" vertical="center" wrapText="1" indent="1"/>
    </xf>
    <xf numFmtId="49" fontId="2" fillId="3" borderId="17" xfId="0" applyNumberFormat="1" applyFont="1" applyFill="1" applyBorder="1" applyAlignment="1">
      <alignment horizontal="left" vertical="center" wrapText="1"/>
    </xf>
    <xf numFmtId="49" fontId="1" fillId="3" borderId="25" xfId="0" applyNumberFormat="1" applyFont="1" applyFill="1" applyBorder="1" applyAlignment="1">
      <alignment horizontal="left" vertical="center" wrapText="1" indent="1"/>
    </xf>
    <xf numFmtId="0" fontId="1" fillId="3" borderId="28" xfId="0" applyFont="1" applyFill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3" fontId="1" fillId="4" borderId="31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49" fontId="4" fillId="4" borderId="11" xfId="0" applyNumberFormat="1" applyFont="1" applyFill="1" applyBorder="1" applyAlignment="1">
      <alignment horizontal="left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3" fontId="1" fillId="3" borderId="28" xfId="0" applyNumberFormat="1" applyFont="1" applyFill="1" applyBorder="1" applyAlignment="1">
      <alignment horizontal="center" vertical="center" wrapText="1"/>
    </xf>
    <xf numFmtId="3" fontId="1" fillId="3" borderId="28" xfId="0" applyNumberFormat="1" applyFont="1" applyFill="1" applyBorder="1" applyAlignment="1">
      <alignment horizontal="center" vertical="center"/>
    </xf>
    <xf numFmtId="3" fontId="1" fillId="4" borderId="11" xfId="0" applyNumberFormat="1" applyFont="1" applyFill="1" applyBorder="1" applyAlignment="1">
      <alignment horizontal="center" vertical="center"/>
    </xf>
    <xf numFmtId="3" fontId="1" fillId="3" borderId="13" xfId="0" applyNumberFormat="1" applyFont="1" applyFill="1" applyBorder="1" applyAlignment="1">
      <alignment horizontal="center" vertical="center"/>
    </xf>
    <xf numFmtId="3" fontId="1" fillId="3" borderId="11" xfId="0" applyNumberFormat="1" applyFont="1" applyFill="1" applyBorder="1" applyAlignment="1">
      <alignment horizontal="center" vertical="center"/>
    </xf>
    <xf numFmtId="3" fontId="1" fillId="3" borderId="36" xfId="0" applyNumberFormat="1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 wrapText="1"/>
    </xf>
    <xf numFmtId="164" fontId="1" fillId="3" borderId="32" xfId="0" applyNumberFormat="1" applyFont="1" applyFill="1" applyBorder="1" applyAlignment="1">
      <alignment horizontal="center" vertical="center"/>
    </xf>
    <xf numFmtId="164" fontId="1" fillId="3" borderId="31" xfId="0" applyNumberFormat="1" applyFont="1" applyFill="1" applyBorder="1" applyAlignment="1">
      <alignment horizontal="center" vertical="center"/>
    </xf>
    <xf numFmtId="164" fontId="1" fillId="3" borderId="37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39" xfId="0" applyNumberFormat="1" applyFont="1" applyFill="1" applyBorder="1" applyAlignment="1">
      <alignment horizontal="center" vertical="center" wrapText="1"/>
    </xf>
    <xf numFmtId="3" fontId="2" fillId="0" borderId="40" xfId="0" applyNumberFormat="1" applyFont="1" applyFill="1" applyBorder="1" applyAlignment="1">
      <alignment horizontal="center" vertical="center" wrapText="1"/>
    </xf>
    <xf numFmtId="164" fontId="1" fillId="3" borderId="29" xfId="0" applyNumberFormat="1" applyFont="1" applyFill="1" applyBorder="1" applyAlignment="1">
      <alignment horizontal="center" vertical="center" wrapText="1"/>
    </xf>
    <xf numFmtId="3" fontId="1" fillId="3" borderId="36" xfId="0" applyNumberFormat="1" applyFont="1" applyFill="1" applyBorder="1" applyAlignment="1">
      <alignment horizontal="center" vertical="center" wrapText="1"/>
    </xf>
    <xf numFmtId="164" fontId="2" fillId="0" borderId="29" xfId="0" applyNumberFormat="1" applyFont="1" applyFill="1" applyBorder="1" applyAlignment="1">
      <alignment horizontal="center" vertical="center" wrapText="1"/>
    </xf>
    <xf numFmtId="49" fontId="1" fillId="3" borderId="34" xfId="0" applyNumberFormat="1" applyFont="1" applyFill="1" applyBorder="1" applyAlignment="1">
      <alignment horizontal="center" vertical="center" wrapText="1"/>
    </xf>
    <xf numFmtId="3" fontId="1" fillId="3" borderId="34" xfId="0" applyNumberFormat="1" applyFont="1" applyFill="1" applyBorder="1" applyAlignment="1">
      <alignment horizontal="center" vertical="center"/>
    </xf>
    <xf numFmtId="164" fontId="2" fillId="0" borderId="41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1" fillId="0" borderId="36" xfId="0" applyFont="1" applyFill="1" applyBorder="1" applyAlignment="1">
      <alignment horizontal="center" vertical="center" wrapText="1"/>
    </xf>
    <xf numFmtId="164" fontId="1" fillId="3" borderId="37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/>
    </xf>
    <xf numFmtId="0" fontId="2" fillId="5" borderId="18" xfId="0" applyFont="1" applyFill="1" applyBorder="1" applyAlignment="1">
      <alignment vertical="center" wrapText="1"/>
    </xf>
    <xf numFmtId="0" fontId="1" fillId="0" borderId="0" xfId="1" applyFont="1" applyAlignment="1">
      <alignment vertical="center"/>
    </xf>
    <xf numFmtId="0" fontId="10" fillId="0" borderId="43" xfId="1" applyFont="1" applyFill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35" xfId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1" fillId="0" borderId="44" xfId="1" applyFont="1" applyFill="1" applyBorder="1" applyAlignment="1">
      <alignment vertical="center" wrapText="1"/>
    </xf>
    <xf numFmtId="0" fontId="1" fillId="0" borderId="7" xfId="1" applyFont="1" applyFill="1" applyBorder="1" applyAlignment="1">
      <alignment horizontal="center" vertical="center" wrapText="1"/>
    </xf>
    <xf numFmtId="164" fontId="1" fillId="0" borderId="31" xfId="1" applyNumberFormat="1" applyFont="1" applyBorder="1" applyAlignment="1">
      <alignment horizontal="center" vertical="center"/>
    </xf>
    <xf numFmtId="0" fontId="1" fillId="0" borderId="43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horizontal="center" vertical="center" wrapText="1"/>
    </xf>
    <xf numFmtId="164" fontId="1" fillId="0" borderId="32" xfId="1" applyNumberFormat="1" applyFont="1" applyFill="1" applyBorder="1" applyAlignment="1">
      <alignment horizontal="center" vertical="center" wrapText="1"/>
    </xf>
    <xf numFmtId="164" fontId="1" fillId="0" borderId="32" xfId="1" applyNumberFormat="1" applyFont="1" applyBorder="1" applyAlignment="1">
      <alignment horizontal="center" vertical="center"/>
    </xf>
    <xf numFmtId="0" fontId="1" fillId="0" borderId="45" xfId="1" applyFont="1" applyFill="1" applyBorder="1" applyAlignment="1">
      <alignment vertical="center" wrapText="1"/>
    </xf>
    <xf numFmtId="164" fontId="1" fillId="0" borderId="35" xfId="1" applyNumberFormat="1" applyFont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2" fillId="6" borderId="0" xfId="1" applyFont="1" applyFill="1" applyAlignment="1">
      <alignment vertical="center" wrapText="1"/>
    </xf>
    <xf numFmtId="0" fontId="12" fillId="6" borderId="19" xfId="1" applyFont="1" applyFill="1" applyBorder="1" applyAlignment="1">
      <alignment horizontal="center" vertical="center"/>
    </xf>
    <xf numFmtId="0" fontId="12" fillId="6" borderId="9" xfId="1" applyFont="1" applyFill="1" applyBorder="1" applyAlignment="1">
      <alignment horizontal="left" vertical="center" wrapText="1"/>
    </xf>
    <xf numFmtId="49" fontId="1" fillId="0" borderId="43" xfId="1" applyNumberFormat="1" applyFont="1" applyFill="1" applyBorder="1" applyAlignment="1">
      <alignment horizontal="left" vertical="center" wrapText="1" indent="1"/>
    </xf>
    <xf numFmtId="0" fontId="1" fillId="0" borderId="36" xfId="1" applyFont="1" applyFill="1" applyBorder="1" applyAlignment="1">
      <alignment horizontal="center" vertical="center"/>
    </xf>
    <xf numFmtId="164" fontId="1" fillId="0" borderId="37" xfId="1" applyNumberFormat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 vertical="center"/>
    </xf>
    <xf numFmtId="49" fontId="1" fillId="0" borderId="42" xfId="1" applyNumberFormat="1" applyFont="1" applyFill="1" applyBorder="1" applyAlignment="1">
      <alignment horizontal="left" vertical="center" wrapText="1"/>
    </xf>
    <xf numFmtId="0" fontId="1" fillId="0" borderId="50" xfId="1" applyFont="1" applyFill="1" applyBorder="1" applyAlignment="1">
      <alignment horizontal="center" vertical="center" wrapText="1"/>
    </xf>
    <xf numFmtId="164" fontId="1" fillId="0" borderId="51" xfId="1" applyNumberFormat="1" applyFont="1" applyFill="1" applyBorder="1" applyAlignment="1">
      <alignment vertical="center" wrapText="1"/>
    </xf>
    <xf numFmtId="3" fontId="1" fillId="0" borderId="40" xfId="1" applyNumberFormat="1" applyFont="1" applyFill="1" applyBorder="1" applyAlignment="1">
      <alignment horizontal="center" vertical="center" wrapText="1"/>
    </xf>
    <xf numFmtId="164" fontId="1" fillId="0" borderId="49" xfId="1" applyNumberFormat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49" fontId="1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3" fontId="1" fillId="0" borderId="5" xfId="1" applyNumberFormat="1" applyFont="1" applyBorder="1" applyAlignment="1">
      <alignment horizontal="center" vertical="center"/>
    </xf>
    <xf numFmtId="0" fontId="1" fillId="0" borderId="38" xfId="0" applyNumberFormat="1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vertical="center" wrapText="1"/>
    </xf>
    <xf numFmtId="164" fontId="2" fillId="5" borderId="18" xfId="0" applyNumberFormat="1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wrapText="1" indent="1"/>
    </xf>
    <xf numFmtId="164" fontId="2" fillId="5" borderId="9" xfId="0" applyNumberFormat="1" applyFont="1" applyFill="1" applyBorder="1" applyAlignment="1">
      <alignment vertical="center" wrapText="1"/>
    </xf>
    <xf numFmtId="0" fontId="1" fillId="0" borderId="43" xfId="1" applyFont="1" applyFill="1" applyBorder="1" applyAlignment="1">
      <alignment vertical="center"/>
    </xf>
    <xf numFmtId="0" fontId="1" fillId="0" borderId="20" xfId="1" applyFont="1" applyFill="1" applyBorder="1" applyAlignment="1">
      <alignment horizontal="center" vertical="center"/>
    </xf>
    <xf numFmtId="164" fontId="2" fillId="5" borderId="18" xfId="1" applyNumberFormat="1" applyFont="1" applyFill="1" applyBorder="1" applyAlignment="1">
      <alignment horizontal="right" vertical="center"/>
    </xf>
    <xf numFmtId="0" fontId="1" fillId="0" borderId="34" xfId="1" applyFont="1" applyFill="1" applyBorder="1" applyAlignment="1">
      <alignment horizontal="center" vertical="center"/>
    </xf>
    <xf numFmtId="164" fontId="12" fillId="3" borderId="37" xfId="1" applyNumberFormat="1" applyFont="1" applyFill="1" applyBorder="1" applyAlignment="1">
      <alignment horizontal="center" vertical="center"/>
    </xf>
    <xf numFmtId="164" fontId="2" fillId="5" borderId="18" xfId="1" applyNumberFormat="1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2" fillId="5" borderId="18" xfId="1" applyNumberFormat="1" applyFont="1" applyFill="1" applyBorder="1" applyAlignment="1">
      <alignment horizontal="center" vertical="center"/>
    </xf>
    <xf numFmtId="10" fontId="1" fillId="0" borderId="33" xfId="0" applyNumberFormat="1" applyFont="1" applyBorder="1" applyAlignment="1">
      <alignment vertical="center"/>
    </xf>
    <xf numFmtId="10" fontId="1" fillId="0" borderId="33" xfId="1" applyNumberFormat="1" applyFont="1" applyBorder="1" applyAlignment="1">
      <alignment vertical="center"/>
    </xf>
    <xf numFmtId="49" fontId="1" fillId="0" borderId="17" xfId="0" applyNumberFormat="1" applyFont="1" applyFill="1" applyBorder="1" applyAlignment="1">
      <alignment horizontal="left" vertical="center" wrapText="1" indent="1"/>
    </xf>
    <xf numFmtId="49" fontId="1" fillId="0" borderId="28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 wrapText="1"/>
    </xf>
    <xf numFmtId="3" fontId="1" fillId="0" borderId="28" xfId="0" applyNumberFormat="1" applyFont="1" applyFill="1" applyBorder="1" applyAlignment="1">
      <alignment horizontal="center" vertical="center"/>
    </xf>
    <xf numFmtId="164" fontId="1" fillId="10" borderId="16" xfId="0" applyNumberFormat="1" applyFont="1" applyFill="1" applyBorder="1" applyAlignment="1">
      <alignment horizontal="center" vertical="center" wrapText="1"/>
    </xf>
    <xf numFmtId="164" fontId="1" fillId="10" borderId="8" xfId="0" applyNumberFormat="1" applyFont="1" applyFill="1" applyBorder="1" applyAlignment="1">
      <alignment horizontal="center" vertical="center"/>
    </xf>
    <xf numFmtId="164" fontId="1" fillId="10" borderId="26" xfId="0" applyNumberFormat="1" applyFont="1" applyFill="1" applyBorder="1" applyAlignment="1">
      <alignment horizontal="center" vertical="center"/>
    </xf>
    <xf numFmtId="164" fontId="2" fillId="10" borderId="16" xfId="0" applyNumberFormat="1" applyFont="1" applyFill="1" applyBorder="1" applyAlignment="1">
      <alignment horizontal="center" vertical="center" wrapText="1"/>
    </xf>
    <xf numFmtId="164" fontId="1" fillId="10" borderId="8" xfId="0" applyNumberFormat="1" applyFont="1" applyFill="1" applyBorder="1" applyAlignment="1">
      <alignment horizontal="center" vertical="center" wrapText="1"/>
    </xf>
    <xf numFmtId="164" fontId="1" fillId="10" borderId="6" xfId="0" applyNumberFormat="1" applyFont="1" applyFill="1" applyBorder="1" applyAlignment="1">
      <alignment horizontal="center" vertical="center" wrapText="1"/>
    </xf>
    <xf numFmtId="164" fontId="1" fillId="10" borderId="1" xfId="0" applyNumberFormat="1" applyFont="1" applyFill="1" applyBorder="1" applyAlignment="1">
      <alignment horizontal="center" vertical="center" wrapText="1"/>
    </xf>
    <xf numFmtId="164" fontId="1" fillId="10" borderId="6" xfId="0" applyNumberFormat="1" applyFont="1" applyFill="1" applyBorder="1" applyAlignment="1">
      <alignment horizontal="center" vertical="center"/>
    </xf>
    <xf numFmtId="164" fontId="1" fillId="10" borderId="1" xfId="0" applyNumberFormat="1" applyFont="1" applyFill="1" applyBorder="1" applyAlignment="1">
      <alignment horizontal="center" vertical="center"/>
    </xf>
    <xf numFmtId="164" fontId="1" fillId="10" borderId="4" xfId="0" applyNumberFormat="1" applyFont="1" applyFill="1" applyBorder="1" applyAlignment="1">
      <alignment horizontal="center" vertical="center"/>
    </xf>
    <xf numFmtId="164" fontId="1" fillId="10" borderId="2" xfId="0" applyNumberFormat="1" applyFont="1" applyFill="1" applyBorder="1" applyAlignment="1">
      <alignment horizontal="center" vertical="center"/>
    </xf>
    <xf numFmtId="164" fontId="1" fillId="10" borderId="3" xfId="0" applyNumberFormat="1" applyFont="1" applyFill="1" applyBorder="1" applyAlignment="1">
      <alignment horizontal="center" vertical="center"/>
    </xf>
    <xf numFmtId="164" fontId="1" fillId="10" borderId="14" xfId="0" applyNumberFormat="1" applyFont="1" applyFill="1" applyBorder="1" applyAlignment="1">
      <alignment horizontal="center" vertical="center"/>
    </xf>
    <xf numFmtId="164" fontId="1" fillId="10" borderId="11" xfId="1" applyNumberFormat="1" applyFont="1" applyFill="1" applyBorder="1" applyAlignment="1">
      <alignment horizontal="center" vertical="center" wrapText="1"/>
    </xf>
    <xf numFmtId="164" fontId="1" fillId="10" borderId="28" xfId="1" applyNumberFormat="1" applyFont="1" applyFill="1" applyBorder="1" applyAlignment="1">
      <alignment horizontal="center" vertical="center" wrapText="1"/>
    </xf>
    <xf numFmtId="164" fontId="12" fillId="10" borderId="36" xfId="1" applyNumberFormat="1" applyFont="1" applyFill="1" applyBorder="1" applyAlignment="1">
      <alignment horizontal="center" vertical="center"/>
    </xf>
    <xf numFmtId="164" fontId="12" fillId="10" borderId="28" xfId="1" applyNumberFormat="1" applyFont="1" applyFill="1" applyBorder="1" applyAlignment="1">
      <alignment horizontal="center" vertical="center"/>
    </xf>
    <xf numFmtId="164" fontId="12" fillId="10" borderId="34" xfId="1" applyNumberFormat="1" applyFont="1" applyFill="1" applyBorder="1" applyAlignment="1">
      <alignment horizontal="center" vertical="center"/>
    </xf>
    <xf numFmtId="164" fontId="1" fillId="10" borderId="15" xfId="1" applyNumberFormat="1" applyFont="1" applyFill="1" applyBorder="1" applyAlignment="1">
      <alignment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164" fontId="1" fillId="0" borderId="53" xfId="1" applyNumberFormat="1" applyFont="1" applyFill="1" applyBorder="1" applyAlignment="1">
      <alignment horizontal="center" vertical="center" wrapText="1"/>
    </xf>
    <xf numFmtId="3" fontId="1" fillId="0" borderId="54" xfId="1" applyNumberFormat="1" applyFont="1" applyFill="1" applyBorder="1" applyAlignment="1">
      <alignment horizontal="center" vertical="center" wrapText="1"/>
    </xf>
    <xf numFmtId="3" fontId="1" fillId="0" borderId="55" xfId="1" applyNumberFormat="1" applyFont="1" applyFill="1" applyBorder="1" applyAlignment="1">
      <alignment horizontal="center" vertical="center"/>
    </xf>
    <xf numFmtId="164" fontId="1" fillId="10" borderId="13" xfId="1" applyNumberFormat="1" applyFont="1" applyFill="1" applyBorder="1" applyAlignment="1">
      <alignment horizontal="center" vertical="center"/>
    </xf>
    <xf numFmtId="164" fontId="1" fillId="0" borderId="49" xfId="1" applyNumberFormat="1" applyFont="1" applyFill="1" applyBorder="1" applyAlignment="1">
      <alignment horizontal="center" vertical="center" wrapText="1"/>
    </xf>
    <xf numFmtId="0" fontId="2" fillId="0" borderId="42" xfId="1" applyFont="1" applyBorder="1" applyAlignment="1">
      <alignment horizontal="left" wrapText="1"/>
    </xf>
    <xf numFmtId="0" fontId="8" fillId="0" borderId="15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6" fillId="4" borderId="19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" fillId="7" borderId="46" xfId="0" applyFont="1" applyFill="1" applyBorder="1" applyAlignment="1">
      <alignment horizontal="center" vertical="center"/>
    </xf>
    <xf numFmtId="0" fontId="1" fillId="7" borderId="52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3" fontId="1" fillId="4" borderId="23" xfId="0" applyNumberFormat="1" applyFont="1" applyFill="1" applyBorder="1" applyAlignment="1">
      <alignment horizontal="center" vertical="center"/>
    </xf>
    <xf numFmtId="3" fontId="1" fillId="4" borderId="10" xfId="0" applyNumberFormat="1" applyFont="1" applyFill="1" applyBorder="1" applyAlignment="1">
      <alignment horizontal="center" vertical="center"/>
    </xf>
    <xf numFmtId="3" fontId="1" fillId="4" borderId="9" xfId="0" applyNumberFormat="1" applyFont="1" applyFill="1" applyBorder="1" applyAlignment="1">
      <alignment horizontal="center" vertical="center"/>
    </xf>
    <xf numFmtId="49" fontId="4" fillId="4" borderId="19" xfId="0" applyNumberFormat="1" applyFont="1" applyFill="1" applyBorder="1" applyAlignment="1">
      <alignment horizontal="left" vertical="center" wrapText="1"/>
    </xf>
    <xf numFmtId="49" fontId="4" fillId="4" borderId="10" xfId="0" applyNumberFormat="1" applyFont="1" applyFill="1" applyBorder="1" applyAlignment="1">
      <alignment horizontal="left" vertical="center" wrapText="1"/>
    </xf>
    <xf numFmtId="49" fontId="4" fillId="4" borderId="9" xfId="0" applyNumberFormat="1" applyFont="1" applyFill="1" applyBorder="1" applyAlignment="1">
      <alignment horizontal="left" vertical="center" wrapText="1"/>
    </xf>
    <xf numFmtId="49" fontId="4" fillId="4" borderId="21" xfId="0" applyNumberFormat="1" applyFont="1" applyFill="1" applyBorder="1" applyAlignment="1">
      <alignment horizontal="left" vertical="center" wrapText="1"/>
    </xf>
    <xf numFmtId="49" fontId="4" fillId="4" borderId="27" xfId="0" applyNumberFormat="1" applyFont="1" applyFill="1" applyBorder="1" applyAlignment="1">
      <alignment horizontal="left" vertical="center" wrapText="1"/>
    </xf>
    <xf numFmtId="49" fontId="4" fillId="4" borderId="12" xfId="0" applyNumberFormat="1" applyFont="1" applyFill="1" applyBorder="1" applyAlignment="1">
      <alignment horizontal="left" vertical="center" wrapText="1"/>
    </xf>
    <xf numFmtId="49" fontId="2" fillId="4" borderId="24" xfId="0" applyNumberFormat="1" applyFont="1" applyFill="1" applyBorder="1" applyAlignment="1">
      <alignment horizontal="left" vertical="center" wrapText="1"/>
    </xf>
    <xf numFmtId="49" fontId="2" fillId="4" borderId="27" xfId="0" applyNumberFormat="1" applyFont="1" applyFill="1" applyBorder="1" applyAlignment="1">
      <alignment horizontal="left" vertical="center" wrapText="1"/>
    </xf>
    <xf numFmtId="49" fontId="2" fillId="4" borderId="12" xfId="0" applyNumberFormat="1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19" xfId="1" applyFont="1" applyFill="1" applyBorder="1" applyAlignment="1">
      <alignment horizontal="left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2" borderId="47" xfId="1" applyFont="1" applyFill="1" applyBorder="1" applyAlignment="1">
      <alignment horizontal="left" vertical="center" wrapText="1"/>
    </xf>
    <xf numFmtId="0" fontId="2" fillId="2" borderId="48" xfId="1" applyFont="1" applyFill="1" applyBorder="1" applyAlignment="1">
      <alignment horizontal="left" vertical="center" wrapText="1"/>
    </xf>
    <xf numFmtId="0" fontId="8" fillId="0" borderId="42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6" fillId="4" borderId="19" xfId="1" applyFont="1" applyFill="1" applyBorder="1" applyAlignment="1">
      <alignment horizontal="left" vertical="center" wrapText="1"/>
    </xf>
    <xf numFmtId="0" fontId="6" fillId="4" borderId="10" xfId="1" applyFont="1" applyFill="1" applyBorder="1" applyAlignment="1">
      <alignment horizontal="left" vertical="center" wrapText="1"/>
    </xf>
    <xf numFmtId="0" fontId="6" fillId="4" borderId="9" xfId="1" applyFont="1" applyFill="1" applyBorder="1" applyAlignment="1">
      <alignment horizontal="left" vertical="center" wrapText="1"/>
    </xf>
    <xf numFmtId="0" fontId="2" fillId="2" borderId="9" xfId="1" applyFont="1" applyFill="1" applyBorder="1" applyAlignment="1">
      <alignment horizontal="left" vertical="center" wrapText="1"/>
    </xf>
    <xf numFmtId="0" fontId="1" fillId="8" borderId="19" xfId="1" applyFont="1" applyFill="1" applyBorder="1" applyAlignment="1">
      <alignment horizontal="center" vertical="center"/>
    </xf>
    <xf numFmtId="0" fontId="1" fillId="8" borderId="10" xfId="1" applyFont="1" applyFill="1" applyBorder="1" applyAlignment="1">
      <alignment horizontal="center" vertical="center"/>
    </xf>
    <xf numFmtId="0" fontId="1" fillId="8" borderId="9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1" fillId="0" borderId="0" xfId="1" applyAlignment="1">
      <alignment vertical="center"/>
    </xf>
    <xf numFmtId="164" fontId="12" fillId="9" borderId="19" xfId="1" applyNumberFormat="1" applyFont="1" applyFill="1" applyBorder="1" applyAlignment="1">
      <alignment horizontal="center" vertical="center"/>
    </xf>
    <xf numFmtId="164" fontId="12" fillId="9" borderId="9" xfId="1" applyNumberFormat="1" applyFont="1" applyFill="1" applyBorder="1" applyAlignment="1">
      <alignment horizontal="center" vertical="center"/>
    </xf>
    <xf numFmtId="0" fontId="2" fillId="8" borderId="19" xfId="1" applyFont="1" applyFill="1" applyBorder="1" applyAlignment="1">
      <alignment horizontal="center" vertical="center"/>
    </xf>
    <xf numFmtId="0" fontId="2" fillId="8" borderId="10" xfId="1" applyFont="1" applyFill="1" applyBorder="1" applyAlignment="1">
      <alignment horizontal="center" vertical="center"/>
    </xf>
    <xf numFmtId="0" fontId="2" fillId="8" borderId="9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EF9D225B-4C7F-436C-9D72-5BB0FF82E463}"/>
  </cellStyles>
  <dxfs count="0"/>
  <tableStyles count="0" defaultTableStyle="TableStyleMedium9" defaultPivotStyle="PivotStyleLight16"/>
  <colors>
    <mruColors>
      <color rgb="FFFFCC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57978</xdr:colOff>
      <xdr:row>1</xdr:row>
      <xdr:rowOff>66261</xdr:rowOff>
    </xdr:from>
    <xdr:to>
      <xdr:col>0</xdr:col>
      <xdr:colOff>1305753</xdr:colOff>
      <xdr:row>1</xdr:row>
      <xdr:rowOff>609186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3846F1B3-763B-4FEB-BB65-442CE3332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78" y="733011"/>
          <a:ext cx="12477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57978</xdr:colOff>
      <xdr:row>1</xdr:row>
      <xdr:rowOff>66261</xdr:rowOff>
    </xdr:from>
    <xdr:to>
      <xdr:col>0</xdr:col>
      <xdr:colOff>1305753</xdr:colOff>
      <xdr:row>1</xdr:row>
      <xdr:rowOff>609186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ECB36460-ADF3-4867-826E-48E1C371F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78" y="737152"/>
          <a:ext cx="12477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8"/>
  <sheetViews>
    <sheetView zoomScale="115" zoomScaleNormal="115" workbookViewId="0">
      <pane ySplit="3" topLeftCell="A34" activePane="bottomLeft" state="frozenSplit"/>
      <selection activeCell="C56" sqref="C56"/>
      <selection pane="bottomLeft" activeCell="B2" sqref="B2:D2"/>
    </sheetView>
  </sheetViews>
  <sheetFormatPr baseColWidth="10" defaultColWidth="11.42578125" defaultRowHeight="12.75" x14ac:dyDescent="0.2"/>
  <cols>
    <col min="1" max="1" width="70.5703125" style="1" customWidth="1"/>
    <col min="2" max="2" width="18.7109375" style="1" customWidth="1"/>
    <col min="3" max="3" width="15.85546875" style="6" customWidth="1"/>
    <col min="4" max="4" width="17.140625" style="6" customWidth="1"/>
    <col min="5" max="5" width="36.42578125" style="6" customWidth="1"/>
    <col min="6" max="6" width="23.5703125" style="1" customWidth="1"/>
    <col min="7" max="16384" width="11.42578125" style="1"/>
  </cols>
  <sheetData>
    <row r="1" spans="1:6" ht="44.25" customHeight="1" thickBot="1" x14ac:dyDescent="0.25">
      <c r="A1" s="140" t="s">
        <v>92</v>
      </c>
      <c r="B1" s="141"/>
      <c r="C1" s="141"/>
      <c r="D1" s="141"/>
      <c r="E1" s="141"/>
      <c r="F1" s="141"/>
    </row>
    <row r="2" spans="1:6" ht="66.75" customHeight="1" thickBot="1" x14ac:dyDescent="0.3">
      <c r="A2" s="139" t="s">
        <v>95</v>
      </c>
      <c r="B2" s="142" t="s">
        <v>53</v>
      </c>
      <c r="C2" s="143"/>
      <c r="D2" s="144"/>
      <c r="E2" s="142" t="s">
        <v>54</v>
      </c>
      <c r="F2" s="144"/>
    </row>
    <row r="3" spans="1:6" ht="22.5" customHeight="1" thickBot="1" x14ac:dyDescent="0.25">
      <c r="A3" s="43" t="s">
        <v>31</v>
      </c>
      <c r="B3" s="44" t="s">
        <v>0</v>
      </c>
      <c r="C3" s="45" t="s">
        <v>49</v>
      </c>
      <c r="D3" s="46" t="s">
        <v>50</v>
      </c>
      <c r="E3" s="47" t="s">
        <v>58</v>
      </c>
      <c r="F3" s="46" t="s">
        <v>46</v>
      </c>
    </row>
    <row r="4" spans="1:6" ht="22.5" customHeight="1" thickBot="1" x14ac:dyDescent="0.25">
      <c r="A4" s="145" t="s">
        <v>1</v>
      </c>
      <c r="B4" s="146"/>
      <c r="C4" s="146"/>
      <c r="D4" s="146"/>
      <c r="E4" s="146"/>
      <c r="F4" s="147"/>
    </row>
    <row r="5" spans="1:6" ht="22.5" customHeight="1" x14ac:dyDescent="0.2">
      <c r="A5" s="17" t="s">
        <v>20</v>
      </c>
      <c r="B5" s="29" t="s">
        <v>18</v>
      </c>
      <c r="C5" s="113"/>
      <c r="D5" s="48">
        <f>(C5*$F$48)+C5</f>
        <v>0</v>
      </c>
      <c r="E5" s="49">
        <v>50</v>
      </c>
      <c r="F5" s="50">
        <f>E5*D5</f>
        <v>0</v>
      </c>
    </row>
    <row r="6" spans="1:6" s="3" customFormat="1" ht="22.5" customHeight="1" x14ac:dyDescent="0.2">
      <c r="A6" s="11" t="s">
        <v>13</v>
      </c>
      <c r="B6" s="21" t="s">
        <v>18</v>
      </c>
      <c r="C6" s="114"/>
      <c r="D6" s="48">
        <f t="shared" ref="D6:D12" si="0">(C6*$F$48)+C6</f>
        <v>0</v>
      </c>
      <c r="E6" s="32">
        <v>250</v>
      </c>
      <c r="F6" s="50">
        <f>E6*D6</f>
        <v>0</v>
      </c>
    </row>
    <row r="7" spans="1:6" s="3" customFormat="1" ht="22.5" customHeight="1" x14ac:dyDescent="0.2">
      <c r="A7" s="11" t="s">
        <v>12</v>
      </c>
      <c r="B7" s="21" t="s">
        <v>18</v>
      </c>
      <c r="C7" s="114"/>
      <c r="D7" s="48">
        <f t="shared" si="0"/>
        <v>0</v>
      </c>
      <c r="E7" s="32">
        <v>2200</v>
      </c>
      <c r="F7" s="38">
        <f t="shared" ref="F7:F12" si="1">E7*D7</f>
        <v>0</v>
      </c>
    </row>
    <row r="8" spans="1:6" s="3" customFormat="1" ht="22.5" customHeight="1" x14ac:dyDescent="0.2">
      <c r="A8" s="11" t="s">
        <v>14</v>
      </c>
      <c r="B8" s="21" t="s">
        <v>18</v>
      </c>
      <c r="C8" s="114"/>
      <c r="D8" s="48">
        <f t="shared" si="0"/>
        <v>0</v>
      </c>
      <c r="E8" s="32">
        <v>90</v>
      </c>
      <c r="F8" s="38">
        <f t="shared" si="1"/>
        <v>0</v>
      </c>
    </row>
    <row r="9" spans="1:6" s="3" customFormat="1" ht="22.5" customHeight="1" x14ac:dyDescent="0.2">
      <c r="A9" s="11" t="s">
        <v>34</v>
      </c>
      <c r="B9" s="22" t="s">
        <v>4</v>
      </c>
      <c r="C9" s="114"/>
      <c r="D9" s="48">
        <f t="shared" si="0"/>
        <v>0</v>
      </c>
      <c r="E9" s="32">
        <v>150</v>
      </c>
      <c r="F9" s="38">
        <f>E9*D9</f>
        <v>0</v>
      </c>
    </row>
    <row r="10" spans="1:6" s="3" customFormat="1" ht="22.5" customHeight="1" x14ac:dyDescent="0.2">
      <c r="A10" s="109" t="s">
        <v>91</v>
      </c>
      <c r="B10" s="110" t="s">
        <v>16</v>
      </c>
      <c r="C10" s="114"/>
      <c r="D10" s="111">
        <f t="shared" si="0"/>
        <v>0</v>
      </c>
      <c r="E10" s="112">
        <v>500</v>
      </c>
      <c r="F10" s="38">
        <f>E10*D10</f>
        <v>0</v>
      </c>
    </row>
    <row r="11" spans="1:6" s="3" customFormat="1" ht="22.5" customHeight="1" x14ac:dyDescent="0.2">
      <c r="A11" s="11" t="s">
        <v>15</v>
      </c>
      <c r="B11" s="22" t="s">
        <v>16</v>
      </c>
      <c r="C11" s="114"/>
      <c r="D11" s="48">
        <f t="shared" si="0"/>
        <v>0</v>
      </c>
      <c r="E11" s="32">
        <v>700</v>
      </c>
      <c r="F11" s="38">
        <f t="shared" si="1"/>
        <v>0</v>
      </c>
    </row>
    <row r="12" spans="1:6" s="3" customFormat="1" ht="22.5" customHeight="1" thickBot="1" x14ac:dyDescent="0.25">
      <c r="A12" s="18" t="s">
        <v>35</v>
      </c>
      <c r="B12" s="51" t="s">
        <v>5</v>
      </c>
      <c r="C12" s="115"/>
      <c r="D12" s="48">
        <f t="shared" si="0"/>
        <v>0</v>
      </c>
      <c r="E12" s="52">
        <v>1700</v>
      </c>
      <c r="F12" s="53">
        <f t="shared" si="1"/>
        <v>0</v>
      </c>
    </row>
    <row r="13" spans="1:6" s="3" customFormat="1" ht="30.6" customHeight="1" thickBot="1" x14ac:dyDescent="0.25">
      <c r="A13" s="145" t="s">
        <v>51</v>
      </c>
      <c r="B13" s="146"/>
      <c r="C13" s="146"/>
      <c r="D13" s="146"/>
      <c r="E13" s="146"/>
      <c r="F13" s="147"/>
    </row>
    <row r="14" spans="1:6" ht="22.5" customHeight="1" x14ac:dyDescent="0.2">
      <c r="A14" s="54" t="s">
        <v>40</v>
      </c>
      <c r="B14" s="29" t="s">
        <v>41</v>
      </c>
      <c r="C14" s="116"/>
      <c r="D14" s="48">
        <f>(C14*$F$48)+C14</f>
        <v>0</v>
      </c>
      <c r="E14" s="29">
        <v>2</v>
      </c>
      <c r="F14" s="50">
        <f>D14*E14</f>
        <v>0</v>
      </c>
    </row>
    <row r="15" spans="1:6" s="2" customFormat="1" ht="22.5" customHeight="1" x14ac:dyDescent="0.2">
      <c r="A15" s="12" t="s">
        <v>40</v>
      </c>
      <c r="B15" s="21" t="s">
        <v>42</v>
      </c>
      <c r="C15" s="117"/>
      <c r="D15" s="48">
        <f t="shared" ref="D15:D18" si="2">(C15*$F$48)+C15</f>
        <v>0</v>
      </c>
      <c r="E15" s="21">
        <v>5</v>
      </c>
      <c r="F15" s="50">
        <f t="shared" ref="F15:F18" si="3">D15*E15</f>
        <v>0</v>
      </c>
    </row>
    <row r="16" spans="1:6" s="2" customFormat="1" ht="22.5" customHeight="1" x14ac:dyDescent="0.2">
      <c r="A16" s="12" t="s">
        <v>43</v>
      </c>
      <c r="B16" s="21" t="s">
        <v>42</v>
      </c>
      <c r="C16" s="117"/>
      <c r="D16" s="48">
        <f t="shared" si="2"/>
        <v>0</v>
      </c>
      <c r="E16" s="21">
        <v>2</v>
      </c>
      <c r="F16" s="50">
        <f t="shared" si="3"/>
        <v>0</v>
      </c>
    </row>
    <row r="17" spans="1:7" s="2" customFormat="1" ht="22.5" customHeight="1" x14ac:dyDescent="0.2">
      <c r="A17" s="12" t="s">
        <v>44</v>
      </c>
      <c r="B17" s="21" t="s">
        <v>42</v>
      </c>
      <c r="C17" s="117"/>
      <c r="D17" s="48">
        <f t="shared" si="2"/>
        <v>0</v>
      </c>
      <c r="E17" s="21">
        <v>2</v>
      </c>
      <c r="F17" s="50">
        <f t="shared" si="3"/>
        <v>0</v>
      </c>
    </row>
    <row r="18" spans="1:7" ht="22.5" customHeight="1" thickBot="1" x14ac:dyDescent="0.25">
      <c r="A18" s="12" t="s">
        <v>45</v>
      </c>
      <c r="B18" s="21" t="s">
        <v>42</v>
      </c>
      <c r="C18" s="117"/>
      <c r="D18" s="48">
        <f t="shared" si="2"/>
        <v>0</v>
      </c>
      <c r="E18" s="21">
        <v>2</v>
      </c>
      <c r="F18" s="50">
        <f t="shared" si="3"/>
        <v>0</v>
      </c>
    </row>
    <row r="19" spans="1:7" s="3" customFormat="1" ht="51.75" customHeight="1" thickBot="1" x14ac:dyDescent="0.25">
      <c r="A19" s="150"/>
      <c r="B19" s="150"/>
      <c r="C19" s="150"/>
      <c r="D19" s="151"/>
      <c r="E19" s="95" t="s">
        <v>82</v>
      </c>
      <c r="F19" s="96">
        <f>SUM(F5:F12)+SUM(F14:F18)</f>
        <v>0</v>
      </c>
    </row>
    <row r="20" spans="1:7" s="3" customFormat="1" ht="22.5" customHeight="1" thickBot="1" x14ac:dyDescent="0.25">
      <c r="A20" s="145" t="s">
        <v>22</v>
      </c>
      <c r="B20" s="146"/>
      <c r="C20" s="146"/>
      <c r="D20" s="146"/>
      <c r="E20" s="146"/>
      <c r="F20" s="147"/>
    </row>
    <row r="21" spans="1:7" s="3" customFormat="1" ht="22.5" customHeight="1" x14ac:dyDescent="0.2">
      <c r="A21" s="55" t="s">
        <v>21</v>
      </c>
      <c r="B21" s="56" t="s">
        <v>6</v>
      </c>
      <c r="C21" s="118"/>
      <c r="D21" s="57">
        <f>(C21*$F$48)+C21</f>
        <v>0</v>
      </c>
      <c r="E21" s="49">
        <v>20</v>
      </c>
      <c r="F21" s="57">
        <f>D21*E21</f>
        <v>0</v>
      </c>
    </row>
    <row r="22" spans="1:7" s="4" customFormat="1" ht="22.5" customHeight="1" thickBot="1" x14ac:dyDescent="0.25">
      <c r="A22" s="97" t="s">
        <v>19</v>
      </c>
      <c r="B22" s="23" t="s">
        <v>6</v>
      </c>
      <c r="C22" s="119"/>
      <c r="D22" s="57">
        <f>(C22*$F$48)+C22</f>
        <v>0</v>
      </c>
      <c r="E22" s="31">
        <v>15</v>
      </c>
      <c r="F22" s="57">
        <f>D22*E22</f>
        <v>0</v>
      </c>
    </row>
    <row r="23" spans="1:7" s="3" customFormat="1" ht="35.25" customHeight="1" thickBot="1" x14ac:dyDescent="0.25">
      <c r="A23" s="152"/>
      <c r="B23" s="153"/>
      <c r="C23" s="153"/>
      <c r="D23" s="154"/>
      <c r="E23" s="95" t="s">
        <v>83</v>
      </c>
      <c r="F23" s="96">
        <f>SUM(F21:F22)</f>
        <v>0</v>
      </c>
    </row>
    <row r="24" spans="1:7" s="3" customFormat="1" ht="30" customHeight="1" thickBot="1" x14ac:dyDescent="0.25">
      <c r="A24" s="167" t="s">
        <v>2</v>
      </c>
      <c r="B24" s="146"/>
      <c r="C24" s="146"/>
      <c r="D24" s="146"/>
      <c r="E24" s="146"/>
      <c r="F24" s="147"/>
    </row>
    <row r="25" spans="1:7" s="3" customFormat="1" ht="26.25" customHeight="1" thickBot="1" x14ac:dyDescent="0.25">
      <c r="A25" s="158" t="s">
        <v>23</v>
      </c>
      <c r="B25" s="159"/>
      <c r="C25" s="159"/>
      <c r="D25" s="159"/>
      <c r="E25" s="159"/>
      <c r="F25" s="160"/>
    </row>
    <row r="26" spans="1:7" s="3" customFormat="1" ht="28.5" customHeight="1" x14ac:dyDescent="0.2">
      <c r="A26" s="17" t="s">
        <v>7</v>
      </c>
      <c r="B26" s="29" t="s">
        <v>3</v>
      </c>
      <c r="C26" s="120"/>
      <c r="D26" s="41">
        <f>(C26*$F$48)+C26</f>
        <v>0</v>
      </c>
      <c r="E26" s="36">
        <v>2000</v>
      </c>
      <c r="F26" s="41">
        <f>D26*E26</f>
        <v>0</v>
      </c>
    </row>
    <row r="27" spans="1:7" s="3" customFormat="1" ht="27" customHeight="1" x14ac:dyDescent="0.2">
      <c r="A27" s="11" t="s">
        <v>8</v>
      </c>
      <c r="B27" s="21" t="s">
        <v>3</v>
      </c>
      <c r="C27" s="121"/>
      <c r="D27" s="41">
        <f t="shared" ref="D27:D28" si="4">(C27*$F$48)+C27</f>
        <v>0</v>
      </c>
      <c r="E27" s="32">
        <v>1000</v>
      </c>
      <c r="F27" s="41">
        <f t="shared" ref="F27:F28" si="5">D27*E27</f>
        <v>0</v>
      </c>
    </row>
    <row r="28" spans="1:7" s="3" customFormat="1" ht="32.25" customHeight="1" thickBot="1" x14ac:dyDescent="0.25">
      <c r="A28" s="14" t="s">
        <v>9</v>
      </c>
      <c r="B28" s="25" t="s">
        <v>3</v>
      </c>
      <c r="C28" s="122"/>
      <c r="D28" s="41">
        <f t="shared" si="4"/>
        <v>0</v>
      </c>
      <c r="E28" s="34">
        <v>8500</v>
      </c>
      <c r="F28" s="41">
        <f t="shared" si="5"/>
        <v>0</v>
      </c>
      <c r="G28" s="5"/>
    </row>
    <row r="29" spans="1:7" s="3" customFormat="1" ht="22.5" customHeight="1" thickBot="1" x14ac:dyDescent="0.25">
      <c r="A29" s="15" t="s">
        <v>17</v>
      </c>
      <c r="B29" s="26" t="s">
        <v>3</v>
      </c>
      <c r="C29" s="155"/>
      <c r="D29" s="156"/>
      <c r="E29" s="156"/>
      <c r="F29" s="157"/>
    </row>
    <row r="30" spans="1:7" s="3" customFormat="1" ht="30" customHeight="1" thickBot="1" x14ac:dyDescent="0.25">
      <c r="A30" s="16" t="s">
        <v>33</v>
      </c>
      <c r="B30" s="27" t="s">
        <v>3</v>
      </c>
      <c r="C30" s="123"/>
      <c r="D30" s="40">
        <f>(C30*$F$48)+C30</f>
        <v>0</v>
      </c>
      <c r="E30" s="35">
        <v>17700</v>
      </c>
      <c r="F30" s="40">
        <f>D30*E30</f>
        <v>0</v>
      </c>
    </row>
    <row r="31" spans="1:7" s="3" customFormat="1" ht="30" customHeight="1" thickBot="1" x14ac:dyDescent="0.25">
      <c r="A31" s="158" t="s">
        <v>28</v>
      </c>
      <c r="B31" s="159"/>
      <c r="C31" s="159"/>
      <c r="D31" s="159"/>
      <c r="E31" s="159"/>
      <c r="F31" s="160"/>
    </row>
    <row r="32" spans="1:7" s="7" customFormat="1" ht="27" customHeight="1" x14ac:dyDescent="0.2">
      <c r="A32" s="17" t="s">
        <v>25</v>
      </c>
      <c r="B32" s="29" t="s">
        <v>3</v>
      </c>
      <c r="C32" s="120"/>
      <c r="D32" s="41">
        <f>(C32*$F$48)+C32</f>
        <v>0</v>
      </c>
      <c r="E32" s="36">
        <v>1000</v>
      </c>
      <c r="F32" s="41">
        <f>D32*E32</f>
        <v>0</v>
      </c>
      <c r="G32" s="3"/>
    </row>
    <row r="33" spans="1:6" s="3" customFormat="1" ht="32.25" customHeight="1" x14ac:dyDescent="0.2">
      <c r="A33" s="11" t="s">
        <v>26</v>
      </c>
      <c r="B33" s="21" t="s">
        <v>3</v>
      </c>
      <c r="C33" s="121"/>
      <c r="D33" s="41">
        <f t="shared" ref="D33:D34" si="6">(C33*$F$48)+C33</f>
        <v>0</v>
      </c>
      <c r="E33" s="32">
        <v>2000</v>
      </c>
      <c r="F33" s="41">
        <f t="shared" ref="F33:F34" si="7">D33*E33</f>
        <v>0</v>
      </c>
    </row>
    <row r="34" spans="1:6" s="3" customFormat="1" ht="33" customHeight="1" thickBot="1" x14ac:dyDescent="0.25">
      <c r="A34" s="11" t="s">
        <v>27</v>
      </c>
      <c r="B34" s="21" t="s">
        <v>3</v>
      </c>
      <c r="C34" s="121"/>
      <c r="D34" s="41">
        <f t="shared" si="6"/>
        <v>0</v>
      </c>
      <c r="E34" s="32">
        <v>5000</v>
      </c>
      <c r="F34" s="41">
        <f t="shared" si="7"/>
        <v>0</v>
      </c>
    </row>
    <row r="35" spans="1:6" s="2" customFormat="1" ht="22.5" customHeight="1" x14ac:dyDescent="0.2">
      <c r="A35" s="13" t="s">
        <v>24</v>
      </c>
      <c r="B35" s="28"/>
      <c r="C35" s="8"/>
      <c r="D35" s="24"/>
      <c r="E35" s="33"/>
      <c r="F35" s="24"/>
    </row>
    <row r="36" spans="1:6" s="3" customFormat="1" ht="22.5" customHeight="1" x14ac:dyDescent="0.2">
      <c r="A36" s="11" t="s">
        <v>29</v>
      </c>
      <c r="B36" s="21" t="s">
        <v>3</v>
      </c>
      <c r="C36" s="121"/>
      <c r="D36" s="39">
        <f>(C36*$F$48)+C36</f>
        <v>0</v>
      </c>
      <c r="E36" s="32">
        <v>17000</v>
      </c>
      <c r="F36" s="39">
        <f>D36*E36</f>
        <v>0</v>
      </c>
    </row>
    <row r="37" spans="1:6" s="3" customFormat="1" ht="30" customHeight="1" thickBot="1" x14ac:dyDescent="0.25">
      <c r="A37" s="17" t="s">
        <v>32</v>
      </c>
      <c r="B37" s="29" t="s">
        <v>3</v>
      </c>
      <c r="C37" s="120"/>
      <c r="D37" s="39">
        <f>(C37*$F$48)+C37</f>
        <v>0</v>
      </c>
      <c r="E37" s="36">
        <v>200</v>
      </c>
      <c r="F37" s="39">
        <f>D37*E37</f>
        <v>0</v>
      </c>
    </row>
    <row r="38" spans="1:6" ht="15" x14ac:dyDescent="0.2">
      <c r="A38" s="161" t="s">
        <v>37</v>
      </c>
      <c r="B38" s="162"/>
      <c r="C38" s="162"/>
      <c r="D38" s="162"/>
      <c r="E38" s="162"/>
      <c r="F38" s="163"/>
    </row>
    <row r="39" spans="1:6" ht="21.75" customHeight="1" x14ac:dyDescent="0.2">
      <c r="A39" s="11" t="s">
        <v>38</v>
      </c>
      <c r="B39" s="21" t="s">
        <v>3</v>
      </c>
      <c r="C39" s="121"/>
      <c r="D39" s="39">
        <f>(C39*$F$48)+C39</f>
        <v>0</v>
      </c>
      <c r="E39" s="32">
        <v>3000</v>
      </c>
      <c r="F39" s="39">
        <f>D39*E39</f>
        <v>0</v>
      </c>
    </row>
    <row r="40" spans="1:6" ht="21" customHeight="1" thickBot="1" x14ac:dyDescent="0.25">
      <c r="A40" s="18" t="s">
        <v>39</v>
      </c>
      <c r="B40" s="30" t="s">
        <v>3</v>
      </c>
      <c r="C40" s="124"/>
      <c r="D40" s="39">
        <f>(C40*$F$48)+C40</f>
        <v>0</v>
      </c>
      <c r="E40" s="37">
        <v>50</v>
      </c>
      <c r="F40" s="39">
        <f>D40*E40</f>
        <v>0</v>
      </c>
    </row>
    <row r="41" spans="1:6" ht="32.25" customHeight="1" thickBot="1" x14ac:dyDescent="0.25">
      <c r="A41" s="152"/>
      <c r="B41" s="153"/>
      <c r="C41" s="153"/>
      <c r="D41" s="154"/>
      <c r="E41" s="59" t="s">
        <v>84</v>
      </c>
      <c r="F41" s="98">
        <f>SUM(F26:F28)+F30+SUM(F32:F34)+SUM(F36:F37)+SUM(F39:F40)</f>
        <v>0</v>
      </c>
    </row>
    <row r="42" spans="1:6" ht="16.5" customHeight="1" x14ac:dyDescent="0.2">
      <c r="A42" s="161" t="s">
        <v>11</v>
      </c>
      <c r="B42" s="162"/>
      <c r="C42" s="162"/>
      <c r="D42" s="162"/>
      <c r="E42" s="162"/>
      <c r="F42" s="163"/>
    </row>
    <row r="43" spans="1:6" ht="26.25" thickBot="1" x14ac:dyDescent="0.25">
      <c r="A43" s="19" t="s">
        <v>10</v>
      </c>
      <c r="B43" s="21" t="s">
        <v>30</v>
      </c>
      <c r="C43" s="121"/>
      <c r="D43" s="39">
        <f>(C43*$F$48)+C43</f>
        <v>0</v>
      </c>
      <c r="E43" s="32">
        <v>15</v>
      </c>
      <c r="F43" s="39">
        <f>D43*E43</f>
        <v>0</v>
      </c>
    </row>
    <row r="44" spans="1:6" ht="21.75" customHeight="1" x14ac:dyDescent="0.2">
      <c r="A44" s="164" t="s">
        <v>47</v>
      </c>
      <c r="B44" s="165"/>
      <c r="C44" s="165"/>
      <c r="D44" s="165"/>
      <c r="E44" s="165"/>
      <c r="F44" s="166"/>
    </row>
    <row r="45" spans="1:6" ht="18.75" customHeight="1" thickBot="1" x14ac:dyDescent="0.25">
      <c r="A45" s="20" t="s">
        <v>48</v>
      </c>
      <c r="B45" s="25" t="s">
        <v>30</v>
      </c>
      <c r="C45" s="125"/>
      <c r="D45" s="42">
        <f>(C45*$F$48)+C45</f>
        <v>0</v>
      </c>
      <c r="E45" s="94">
        <v>5</v>
      </c>
      <c r="F45" s="42">
        <f>D45*E45</f>
        <v>0</v>
      </c>
    </row>
    <row r="46" spans="1:6" ht="33" customHeight="1" thickBot="1" x14ac:dyDescent="0.25">
      <c r="A46" s="152"/>
      <c r="B46" s="153"/>
      <c r="C46" s="153"/>
      <c r="D46" s="154"/>
      <c r="E46" s="59" t="s">
        <v>85</v>
      </c>
      <c r="F46" s="98">
        <f>F43+F45</f>
        <v>0</v>
      </c>
    </row>
    <row r="47" spans="1:6" s="3" customFormat="1" ht="20.25" customHeight="1" thickBot="1" x14ac:dyDescent="0.25">
      <c r="A47" s="9"/>
      <c r="B47" s="9"/>
      <c r="C47" s="10"/>
      <c r="D47" s="10"/>
      <c r="E47" s="10"/>
      <c r="F47" s="105"/>
    </row>
    <row r="48" spans="1:6" ht="41.25" customHeight="1" thickBot="1" x14ac:dyDescent="0.25">
      <c r="A48" s="1" t="s">
        <v>36</v>
      </c>
      <c r="C48" s="148" t="s">
        <v>94</v>
      </c>
      <c r="D48" s="149"/>
      <c r="E48" s="58" t="s">
        <v>52</v>
      </c>
      <c r="F48" s="107">
        <v>0.2</v>
      </c>
    </row>
  </sheetData>
  <mergeCells count="18">
    <mergeCell ref="C48:D48"/>
    <mergeCell ref="A19:D19"/>
    <mergeCell ref="A23:D23"/>
    <mergeCell ref="A41:D41"/>
    <mergeCell ref="A46:D46"/>
    <mergeCell ref="C29:F29"/>
    <mergeCell ref="A31:F31"/>
    <mergeCell ref="A38:F38"/>
    <mergeCell ref="A44:F44"/>
    <mergeCell ref="A42:F42"/>
    <mergeCell ref="A20:F20"/>
    <mergeCell ref="A24:F24"/>
    <mergeCell ref="A25:F25"/>
    <mergeCell ref="A1:F1"/>
    <mergeCell ref="B2:D2"/>
    <mergeCell ref="E2:F2"/>
    <mergeCell ref="A4:F4"/>
    <mergeCell ref="A13:F13"/>
  </mergeCells>
  <pageMargins left="0.25" right="0.25" top="0.75" bottom="0.75" header="0.3" footer="0.3"/>
  <pageSetup paperSize="8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11662-3B14-406C-B451-E083436D4B0D}">
  <sheetPr>
    <pageSetUpPr fitToPage="1"/>
  </sheetPr>
  <dimension ref="A1:F28"/>
  <sheetViews>
    <sheetView tabSelected="1" zoomScale="115" zoomScaleNormal="115" workbookViewId="0">
      <pane ySplit="3" topLeftCell="A19" activePane="bottomLeft" state="frozenSplit"/>
      <selection pane="bottomLeft" activeCell="F25" sqref="F25"/>
    </sheetView>
  </sheetViews>
  <sheetFormatPr baseColWidth="10" defaultColWidth="11.42578125" defaultRowHeight="12.75" x14ac:dyDescent="0.2"/>
  <cols>
    <col min="1" max="1" width="50.85546875" style="60" customWidth="1"/>
    <col min="2" max="2" width="26.28515625" style="90" customWidth="1"/>
    <col min="3" max="3" width="16.85546875" style="90" customWidth="1"/>
    <col min="4" max="4" width="18" style="90" customWidth="1"/>
    <col min="5" max="5" width="23" style="91" customWidth="1"/>
    <col min="6" max="6" width="19.5703125" style="90" customWidth="1"/>
    <col min="7" max="16384" width="11.42578125" style="60"/>
  </cols>
  <sheetData>
    <row r="1" spans="1:6" ht="52.5" customHeight="1" thickBot="1" x14ac:dyDescent="0.25">
      <c r="A1" s="172" t="s">
        <v>93</v>
      </c>
      <c r="B1" s="173"/>
      <c r="C1" s="173"/>
      <c r="D1" s="173"/>
      <c r="E1" s="173"/>
      <c r="F1" s="173"/>
    </row>
    <row r="2" spans="1:6" ht="79.5" customHeight="1" thickBot="1" x14ac:dyDescent="0.3">
      <c r="A2" s="139" t="s">
        <v>95</v>
      </c>
      <c r="B2" s="174" t="s">
        <v>89</v>
      </c>
      <c r="C2" s="175"/>
      <c r="D2" s="176"/>
      <c r="E2" s="174" t="s">
        <v>90</v>
      </c>
      <c r="F2" s="176"/>
    </row>
    <row r="3" spans="1:6" s="65" customFormat="1" ht="30" customHeight="1" thickBot="1" x14ac:dyDescent="0.25">
      <c r="A3" s="61" t="s">
        <v>55</v>
      </c>
      <c r="B3" s="62" t="s">
        <v>0</v>
      </c>
      <c r="C3" s="63" t="s">
        <v>56</v>
      </c>
      <c r="D3" s="64" t="s">
        <v>57</v>
      </c>
      <c r="E3" s="63" t="s">
        <v>58</v>
      </c>
      <c r="F3" s="64" t="s">
        <v>46</v>
      </c>
    </row>
    <row r="4" spans="1:6" ht="18.75" customHeight="1" thickBot="1" x14ac:dyDescent="0.25">
      <c r="A4" s="168" t="s">
        <v>1</v>
      </c>
      <c r="B4" s="169"/>
      <c r="C4" s="169"/>
      <c r="D4" s="169"/>
      <c r="E4" s="169"/>
      <c r="F4" s="177"/>
    </row>
    <row r="5" spans="1:6" ht="18.75" customHeight="1" x14ac:dyDescent="0.2">
      <c r="A5" s="66" t="s">
        <v>59</v>
      </c>
      <c r="B5" s="67" t="s">
        <v>60</v>
      </c>
      <c r="C5" s="126"/>
      <c r="D5" s="134">
        <f>(C5*$F$26)+C5</f>
        <v>0</v>
      </c>
      <c r="E5" s="135">
        <v>300</v>
      </c>
      <c r="F5" s="68">
        <f>D5*E5</f>
        <v>0</v>
      </c>
    </row>
    <row r="6" spans="1:6" ht="18.75" customHeight="1" x14ac:dyDescent="0.2">
      <c r="A6" s="69" t="s">
        <v>61</v>
      </c>
      <c r="B6" s="70" t="s">
        <v>60</v>
      </c>
      <c r="C6" s="127"/>
      <c r="D6" s="71">
        <f t="shared" ref="D6:D11" si="0">(C6*$F$26)+C6</f>
        <v>0</v>
      </c>
      <c r="E6" s="132">
        <v>200</v>
      </c>
      <c r="F6" s="72">
        <f t="shared" ref="F6:F11" si="1">D6*E6</f>
        <v>0</v>
      </c>
    </row>
    <row r="7" spans="1:6" ht="18.75" customHeight="1" x14ac:dyDescent="0.2">
      <c r="A7" s="73" t="s">
        <v>62</v>
      </c>
      <c r="B7" s="70" t="s">
        <v>4</v>
      </c>
      <c r="C7" s="127"/>
      <c r="D7" s="71">
        <f t="shared" si="0"/>
        <v>0</v>
      </c>
      <c r="E7" s="132">
        <v>1500</v>
      </c>
      <c r="F7" s="72">
        <f t="shared" si="1"/>
        <v>0</v>
      </c>
    </row>
    <row r="8" spans="1:6" ht="18.75" customHeight="1" x14ac:dyDescent="0.2">
      <c r="A8" s="73" t="s">
        <v>63</v>
      </c>
      <c r="B8" s="70" t="s">
        <v>4</v>
      </c>
      <c r="C8" s="127"/>
      <c r="D8" s="71">
        <f t="shared" si="0"/>
        <v>0</v>
      </c>
      <c r="E8" s="132">
        <v>6000</v>
      </c>
      <c r="F8" s="72">
        <f t="shared" si="1"/>
        <v>0</v>
      </c>
    </row>
    <row r="9" spans="1:6" ht="18.75" customHeight="1" x14ac:dyDescent="0.2">
      <c r="A9" s="73" t="s">
        <v>64</v>
      </c>
      <c r="B9" s="70" t="s">
        <v>65</v>
      </c>
      <c r="C9" s="127"/>
      <c r="D9" s="71">
        <f t="shared" si="0"/>
        <v>0</v>
      </c>
      <c r="E9" s="132">
        <v>150</v>
      </c>
      <c r="F9" s="72">
        <f t="shared" si="1"/>
        <v>0</v>
      </c>
    </row>
    <row r="10" spans="1:6" ht="18.75" customHeight="1" x14ac:dyDescent="0.2">
      <c r="A10" s="73" t="s">
        <v>66</v>
      </c>
      <c r="B10" s="70" t="s">
        <v>67</v>
      </c>
      <c r="C10" s="127"/>
      <c r="D10" s="71">
        <f t="shared" si="0"/>
        <v>0</v>
      </c>
      <c r="E10" s="133">
        <v>50</v>
      </c>
      <c r="F10" s="72">
        <f t="shared" si="1"/>
        <v>0</v>
      </c>
    </row>
    <row r="11" spans="1:6" ht="22.5" customHeight="1" thickBot="1" x14ac:dyDescent="0.25">
      <c r="A11" s="99" t="s">
        <v>68</v>
      </c>
      <c r="B11" s="100" t="s">
        <v>67</v>
      </c>
      <c r="C11" s="137"/>
      <c r="D11" s="138">
        <f t="shared" si="0"/>
        <v>0</v>
      </c>
      <c r="E11" s="136">
        <v>50</v>
      </c>
      <c r="F11" s="74">
        <f t="shared" si="1"/>
        <v>0</v>
      </c>
    </row>
    <row r="12" spans="1:6" s="75" customFormat="1" ht="39.75" customHeight="1" thickBot="1" x14ac:dyDescent="0.25">
      <c r="A12" s="178"/>
      <c r="B12" s="179"/>
      <c r="C12" s="179"/>
      <c r="D12" s="180"/>
      <c r="E12" s="95" t="s">
        <v>86</v>
      </c>
      <c r="F12" s="101">
        <f>SUM(F5:F11)</f>
        <v>0</v>
      </c>
    </row>
    <row r="13" spans="1:6" s="75" customFormat="1" ht="21" customHeight="1" thickBot="1" x14ac:dyDescent="0.25">
      <c r="A13" s="168" t="s">
        <v>69</v>
      </c>
      <c r="B13" s="169"/>
      <c r="C13" s="169"/>
      <c r="D13" s="169"/>
      <c r="E13" s="170"/>
      <c r="F13" s="171"/>
    </row>
    <row r="14" spans="1:6" s="75" customFormat="1" ht="55.5" customHeight="1" thickBot="1" x14ac:dyDescent="0.25">
      <c r="A14" s="76" t="s">
        <v>70</v>
      </c>
      <c r="B14" s="181" t="s">
        <v>71</v>
      </c>
      <c r="C14" s="184"/>
      <c r="D14" s="185"/>
      <c r="E14" s="77">
        <v>374</v>
      </c>
      <c r="F14" s="78" t="s">
        <v>88</v>
      </c>
    </row>
    <row r="15" spans="1:6" s="75" customFormat="1" ht="46.5" customHeight="1" x14ac:dyDescent="0.2">
      <c r="A15" s="79" t="s">
        <v>72</v>
      </c>
      <c r="B15" s="181"/>
      <c r="C15" s="128"/>
      <c r="D15" s="103">
        <f>(C15*$F$26)+C15</f>
        <v>0</v>
      </c>
      <c r="E15" s="80">
        <v>180</v>
      </c>
      <c r="F15" s="81">
        <f>D15*E15</f>
        <v>0</v>
      </c>
    </row>
    <row r="16" spans="1:6" s="75" customFormat="1" ht="26.25" customHeight="1" x14ac:dyDescent="0.2">
      <c r="A16" s="79" t="s">
        <v>73</v>
      </c>
      <c r="B16" s="181"/>
      <c r="C16" s="129"/>
      <c r="D16" s="103">
        <f t="shared" ref="D16:D20" si="2">(C16*$F$26)+C16</f>
        <v>0</v>
      </c>
      <c r="E16" s="82">
        <v>96</v>
      </c>
      <c r="F16" s="81">
        <f t="shared" ref="F16:F20" si="3">D16*E16</f>
        <v>0</v>
      </c>
    </row>
    <row r="17" spans="1:6" s="75" customFormat="1" ht="34.15" customHeight="1" x14ac:dyDescent="0.2">
      <c r="A17" s="79" t="s">
        <v>74</v>
      </c>
      <c r="B17" s="181"/>
      <c r="C17" s="129"/>
      <c r="D17" s="103">
        <f t="shared" si="2"/>
        <v>0</v>
      </c>
      <c r="E17" s="82">
        <v>68</v>
      </c>
      <c r="F17" s="81">
        <f t="shared" si="3"/>
        <v>0</v>
      </c>
    </row>
    <row r="18" spans="1:6" s="75" customFormat="1" ht="45" customHeight="1" x14ac:dyDescent="0.2">
      <c r="A18" s="79" t="s">
        <v>75</v>
      </c>
      <c r="B18" s="181"/>
      <c r="C18" s="129"/>
      <c r="D18" s="103">
        <f t="shared" si="2"/>
        <v>0</v>
      </c>
      <c r="E18" s="82">
        <v>25</v>
      </c>
      <c r="F18" s="81">
        <f t="shared" si="3"/>
        <v>0</v>
      </c>
    </row>
    <row r="19" spans="1:6" s="75" customFormat="1" ht="45" customHeight="1" x14ac:dyDescent="0.2">
      <c r="A19" s="79" t="s">
        <v>76</v>
      </c>
      <c r="B19" s="181"/>
      <c r="C19" s="129"/>
      <c r="D19" s="103">
        <f t="shared" si="2"/>
        <v>0</v>
      </c>
      <c r="E19" s="82">
        <v>2</v>
      </c>
      <c r="F19" s="81">
        <f t="shared" si="3"/>
        <v>0</v>
      </c>
    </row>
    <row r="20" spans="1:6" s="75" customFormat="1" ht="45" customHeight="1" thickBot="1" x14ac:dyDescent="0.25">
      <c r="A20" s="79" t="s">
        <v>77</v>
      </c>
      <c r="B20" s="181"/>
      <c r="C20" s="130"/>
      <c r="D20" s="103">
        <f t="shared" si="2"/>
        <v>0</v>
      </c>
      <c r="E20" s="102">
        <v>3</v>
      </c>
      <c r="F20" s="81">
        <f t="shared" si="3"/>
        <v>0</v>
      </c>
    </row>
    <row r="21" spans="1:6" s="75" customFormat="1" ht="33" customHeight="1" thickBot="1" x14ac:dyDescent="0.25">
      <c r="A21" s="178"/>
      <c r="B21" s="179"/>
      <c r="C21" s="179"/>
      <c r="D21" s="180"/>
      <c r="E21" s="95" t="s">
        <v>87</v>
      </c>
      <c r="F21" s="104">
        <f>SUM(F15:F20)</f>
        <v>0</v>
      </c>
    </row>
    <row r="22" spans="1:6" ht="21" customHeight="1" thickBot="1" x14ac:dyDescent="0.25">
      <c r="A22" s="168" t="s">
        <v>2</v>
      </c>
      <c r="B22" s="169"/>
      <c r="C22" s="169"/>
      <c r="D22" s="169"/>
      <c r="E22" s="169"/>
      <c r="F22" s="177"/>
    </row>
    <row r="23" spans="1:6" ht="31.5" customHeight="1" thickBot="1" x14ac:dyDescent="0.25">
      <c r="A23" s="83" t="s">
        <v>78</v>
      </c>
      <c r="B23" s="84" t="s">
        <v>79</v>
      </c>
      <c r="C23" s="131"/>
      <c r="D23" s="85">
        <f>(C23*$F$26)+C23</f>
        <v>0</v>
      </c>
      <c r="E23" s="86">
        <v>40</v>
      </c>
      <c r="F23" s="87">
        <f>D23*E23</f>
        <v>0</v>
      </c>
    </row>
    <row r="24" spans="1:6" s="88" customFormat="1" ht="36.75" customHeight="1" thickBot="1" x14ac:dyDescent="0.25">
      <c r="A24" s="186"/>
      <c r="B24" s="187"/>
      <c r="C24" s="187"/>
      <c r="D24" s="188"/>
      <c r="E24" s="95" t="s">
        <v>84</v>
      </c>
      <c r="F24" s="106">
        <f>F23</f>
        <v>0</v>
      </c>
    </row>
    <row r="25" spans="1:6" ht="21.75" customHeight="1" thickBot="1" x14ac:dyDescent="0.25">
      <c r="F25" s="92"/>
    </row>
    <row r="26" spans="1:6" ht="51" customHeight="1" thickBot="1" x14ac:dyDescent="0.25">
      <c r="C26" s="148" t="s">
        <v>94</v>
      </c>
      <c r="D26" s="149"/>
      <c r="E26" s="93" t="s">
        <v>52</v>
      </c>
      <c r="F26" s="108">
        <v>0.2</v>
      </c>
    </row>
    <row r="27" spans="1:6" x14ac:dyDescent="0.2">
      <c r="A27" s="89" t="s">
        <v>80</v>
      </c>
      <c r="E27" s="90"/>
    </row>
    <row r="28" spans="1:6" ht="34.5" customHeight="1" x14ac:dyDescent="0.2">
      <c r="A28" s="182" t="s">
        <v>81</v>
      </c>
      <c r="B28" s="183"/>
      <c r="C28" s="183"/>
      <c r="D28" s="183"/>
      <c r="E28" s="183"/>
    </row>
  </sheetData>
  <mergeCells count="13">
    <mergeCell ref="B14:B20"/>
    <mergeCell ref="A22:F22"/>
    <mergeCell ref="A28:E28"/>
    <mergeCell ref="C14:D14"/>
    <mergeCell ref="A21:D21"/>
    <mergeCell ref="A24:D24"/>
    <mergeCell ref="C26:D26"/>
    <mergeCell ref="A13:F13"/>
    <mergeCell ref="A1:F1"/>
    <mergeCell ref="B2:D2"/>
    <mergeCell ref="E2:F2"/>
    <mergeCell ref="A4:F4"/>
    <mergeCell ref="A12:D12"/>
  </mergeCells>
  <pageMargins left="0.55118110236220474" right="0.47244094488188981" top="0.55118110236220474" bottom="0.59055118110236227" header="0.27559055118110237" footer="0.35433070866141736"/>
  <pageSetup paperSize="8" scale="99" orientation="portrait" r:id="rId1"/>
  <headerFooter alignWithMargins="0">
    <oddHeader>&amp;C&amp;F&amp;R&amp;A</oddHeader>
    <oddFooter>&amp;LAOO 10/2008 déchets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N°1 - Chimiques </vt:lpstr>
      <vt:lpstr>LOT N°2 - DASRI</vt:lpstr>
      <vt:lpstr>'LOT N°1 - Chimiques '!Zone_d_impression</vt:lpstr>
      <vt:lpstr>'LOT N°2 - DASRI'!Zone_d_impression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DEMONCHEAUX</dc:creator>
  <cp:lastModifiedBy>BELHADI Arkia</cp:lastModifiedBy>
  <cp:lastPrinted>2021-10-25T06:43:51Z</cp:lastPrinted>
  <dcterms:created xsi:type="dcterms:W3CDTF">2006-12-14T12:09:31Z</dcterms:created>
  <dcterms:modified xsi:type="dcterms:W3CDTF">2025-11-04T13:35:37Z</dcterms:modified>
</cp:coreProperties>
</file>